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ideapublicschoolsorg-my.sharepoint.com/personal/sylvia_pena_ideapublicschools_org/Documents/"/>
    </mc:Choice>
  </mc:AlternateContent>
  <xr:revisionPtr revIDLastSave="3" documentId="8_{0746BAB2-605B-49D0-BF2F-B10DEC768E7E}" xr6:coauthVersionLast="47" xr6:coauthVersionMax="47" xr10:uidLastSave="{9DAFB2E7-3472-4FD0-B01E-AFB84633FDEE}"/>
  <bookViews>
    <workbookView xWindow="-110" yWindow="-110" windowWidth="19420" windowHeight="11500" xr2:uid="{653D4A23-21E2-4485-BDB6-3D8F2716EC65}"/>
  </bookViews>
  <sheets>
    <sheet name="SA Campuses" sheetId="1" r:id="rId1"/>
    <sheet name="2024 BOND" sheetId="7" r:id="rId2"/>
    <sheet name="2025 BOND AMOUNT" sheetId="4" r:id="rId3"/>
  </sheets>
  <externalReferences>
    <externalReference r:id="rId4"/>
    <externalReference r:id="rId5"/>
  </externalReferences>
  <definedNames>
    <definedName name="\A">'[1]General Construction'!#REF!</definedName>
    <definedName name="\C">'[1]General Construction'!#REF!</definedName>
    <definedName name="\E">'[1]General Construction'!#REF!</definedName>
    <definedName name="\F">'[1]General Construction'!#REF!</definedName>
    <definedName name="\G">'[1]General Construction'!#REF!</definedName>
    <definedName name="\V">'[1]General Construction'!#REF!</definedName>
    <definedName name="_xlnm._FilterDatabase" localSheetId="0" hidden="1">'SA Campuses'!#REF!</definedName>
    <definedName name="pm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4" l="1"/>
  <c r="E7" i="7"/>
  <c r="E6" i="7"/>
  <c r="E5" i="7"/>
  <c r="E4" i="7"/>
  <c r="N7" i="4"/>
  <c r="F7" i="4"/>
  <c r="M6" i="4"/>
  <c r="N6" i="4" s="1"/>
  <c r="M5" i="4"/>
  <c r="N5" i="4" s="1"/>
  <c r="M7" i="4" l="1"/>
  <c r="G16" i="1" l="1"/>
  <c r="F6" i="1"/>
  <c r="F11" i="1"/>
  <c r="F16" i="1"/>
  <c r="F21" i="1"/>
  <c r="G21" i="1"/>
  <c r="G11" i="1"/>
  <c r="F14" i="1"/>
  <c r="F19" i="1"/>
  <c r="F9" i="1"/>
  <c r="F4" i="1"/>
  <c r="G19" i="1" l="1"/>
  <c r="C23" i="1"/>
  <c r="G14" i="1"/>
  <c r="C18" i="1"/>
  <c r="G6" i="1"/>
  <c r="G9" i="1"/>
  <c r="C13" i="1"/>
  <c r="G4" i="1"/>
  <c r="C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tc={A9EAC34E-C025-42A3-B6B7-95D04B77F259}</author>
  </authors>
  <commentList>
    <comment ref="E3" authorId="0" shapeId="0" xr:uid="{A9EAC34E-C025-42A3-B6B7-95D04B77F259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 Pavilion areas?</t>
      </text>
    </comment>
  </commentList>
</comments>
</file>

<file path=xl/sharedStrings.xml><?xml version="1.0" encoding="utf-8"?>
<sst xmlns="http://schemas.openxmlformats.org/spreadsheetml/2006/main" count="80" uniqueCount="67">
  <si>
    <t>IDEA SITE COSTS</t>
  </si>
  <si>
    <t>Region</t>
  </si>
  <si>
    <t>Site</t>
  </si>
  <si>
    <t>All Cost (w/ land and/or building)</t>
  </si>
  <si>
    <t>Square Feet</t>
  </si>
  <si>
    <t>Cost /SF ratio True Construction Only</t>
  </si>
  <si>
    <t>Cost /SF ratio w/Land or Building</t>
  </si>
  <si>
    <t>Architect</t>
  </si>
  <si>
    <t>GC</t>
  </si>
  <si>
    <t>IDEA Ewing Halsell Ph 1</t>
  </si>
  <si>
    <t>HKS</t>
  </si>
  <si>
    <t>D Wilson</t>
  </si>
  <si>
    <t>2016A Bond</t>
  </si>
  <si>
    <t>IDEA Ewing Halsell Ph 2</t>
  </si>
  <si>
    <t>2018 Bond</t>
  </si>
  <si>
    <t>IDEA Ingram Hills Ph 1</t>
  </si>
  <si>
    <t>Kencon</t>
  </si>
  <si>
    <t>2017 Bond</t>
  </si>
  <si>
    <t>IDEA Ingram Hills Ph 2</t>
  </si>
  <si>
    <t>2019 Bond</t>
  </si>
  <si>
    <t>IDEA Monterrey Park Ph 1</t>
  </si>
  <si>
    <t>Descon</t>
  </si>
  <si>
    <t>2013 Bond</t>
  </si>
  <si>
    <t>IDEA Monterrey Park Ph 2</t>
  </si>
  <si>
    <t>2015 Bond</t>
  </si>
  <si>
    <t>IDEA South Flores Ph 1</t>
  </si>
  <si>
    <t>GMS</t>
  </si>
  <si>
    <t>Guido Bros</t>
  </si>
  <si>
    <t>IDEA South Flores Ph 2</t>
  </si>
  <si>
    <t>Tegrity</t>
  </si>
  <si>
    <t>2014 Bond</t>
  </si>
  <si>
    <t>Total Ewing Halsell Ph1 /Ph2</t>
  </si>
  <si>
    <t xml:space="preserve">Total Ingram Hills Ph1 / Ph2 </t>
  </si>
  <si>
    <t>Total Monterrey Park Ph1 / Ph2</t>
  </si>
  <si>
    <t xml:space="preserve">Total South Flores Ph 1/ Ph2 </t>
  </si>
  <si>
    <t>Total
Bond Funding Source</t>
  </si>
  <si>
    <t>2025 Spring Bond Project List</t>
  </si>
  <si>
    <t>Facilities Maintenance Projects</t>
  </si>
  <si>
    <t>Project Accepted</t>
  </si>
  <si>
    <t>Treasury Grouping</t>
  </si>
  <si>
    <t>Budget FY 25-26</t>
  </si>
  <si>
    <t>Budget FY 26-27</t>
  </si>
  <si>
    <t>Category</t>
  </si>
  <si>
    <t>Project Name</t>
  </si>
  <si>
    <t>Phase</t>
  </si>
  <si>
    <t>Itemized Project Amount</t>
  </si>
  <si>
    <t>Accepted Amount</t>
  </si>
  <si>
    <t>Accepted (CF 24)</t>
  </si>
  <si>
    <t>Project Notes</t>
  </si>
  <si>
    <t>Facilities Blueprint of Excellence</t>
  </si>
  <si>
    <t>FBE Round 2</t>
  </si>
  <si>
    <t>N</t>
  </si>
  <si>
    <t>IDEA South Flores</t>
  </si>
  <si>
    <t>Campus Age: 12 Years, Building Envelope: $188K, Mechanical: $1.8 Million, Plumbing: $24K, Playgrounds: $101K, Marquees: $101K, Additional Projects: $75K, Refresh: $534K</t>
  </si>
  <si>
    <t>P</t>
  </si>
  <si>
    <t>IDEA Monterrey Park</t>
  </si>
  <si>
    <t>Campus Age: 11 Years; Building Envelope: $2.3 Million, Mechanical: $81K, Electrical: $117K, Plumbing: $88K, Civil: $145K, Additional Projects: $60K, Refresh: 503K</t>
  </si>
  <si>
    <t>Total 2025 Bond Projects</t>
  </si>
  <si>
    <t xml:space="preserve">Project Allocation </t>
  </si>
  <si>
    <t>Architect Fees</t>
  </si>
  <si>
    <t>IDEA Ewing Halsel</t>
  </si>
  <si>
    <t>IDEA Ingram Hills</t>
  </si>
  <si>
    <t xml:space="preserve">IDEA Monterey Park </t>
  </si>
  <si>
    <t>CAMPUS</t>
  </si>
  <si>
    <t>Cameras/Card Readers</t>
  </si>
  <si>
    <t xml:space="preserve">TOTAL </t>
  </si>
  <si>
    <t xml:space="preserve">Other Prof Services/ 
Soft Costs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</si>
</sst>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$-409]#,##0_);\([$$-409]#,##0\)"/>
    <numFmt numFmtId="166" formatCode="&quot;$&quot;#,##0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8"/>
      <color rgb="FF0070C0"/>
      <name val="Aptos Narrow"/>
      <family val="2"/>
    </font>
    <font>
      <sz val="24"/>
      <name val="Aptos Narrow"/>
      <family val="2"/>
    </font>
    <font>
      <sz val="24"/>
      <color theme="1"/>
      <name val="Aptos Narrow"/>
      <family val="2"/>
    </font>
    <font>
      <sz val="10"/>
      <color theme="1"/>
      <name val="Aptos Narrow"/>
      <family val="2"/>
    </font>
    <font>
      <sz val="11"/>
      <color theme="1"/>
      <name val="Aptos Narrow"/>
      <family val="2"/>
    </font>
    <font>
      <b/>
      <sz val="12"/>
      <color theme="0"/>
      <name val="Aptos Narrow"/>
      <family val="2"/>
    </font>
    <font>
      <b/>
      <sz val="11"/>
      <color theme="1"/>
      <name val="Aptos Narrow"/>
      <family val="2"/>
    </font>
    <font>
      <b/>
      <sz val="11"/>
      <color theme="1" tint="0.34998626667073579"/>
      <name val="Aptos Narrow"/>
      <family val="2"/>
    </font>
    <font>
      <sz val="11"/>
      <color theme="1" tint="0.34998626667073579"/>
      <name val="Aptos Narrow"/>
      <family val="2"/>
    </font>
    <font>
      <b/>
      <sz val="12"/>
      <color theme="2" tint="-0.499984740745262"/>
      <name val="Aptos Narrow"/>
      <family val="2"/>
    </font>
    <font>
      <b/>
      <sz val="12"/>
      <color theme="1"/>
      <name val="Aptos Narrow"/>
      <family val="2"/>
    </font>
    <font>
      <b/>
      <sz val="11"/>
      <name val="Aptos Narrow"/>
      <family val="2"/>
    </font>
    <font>
      <sz val="11"/>
      <name val="Aptos Narrow"/>
      <family val="2"/>
    </font>
    <font>
      <sz val="10"/>
      <name val="Aptos Narrow"/>
      <family val="2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</font>
    <font>
      <sz val="11"/>
      <color rgb="FFFF0000"/>
      <name val="Aptos Narrow"/>
      <family val="2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name val="Times New Roman"/>
      <family val="1"/>
    </font>
    <font>
      <b/>
      <sz val="1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0" fillId="0" borderId="0"/>
    <xf numFmtId="0" fontId="25" fillId="0" borderId="0"/>
    <xf numFmtId="44" fontId="25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8" xfId="0" applyFont="1" applyBorder="1" applyAlignment="1">
      <alignment vertical="center"/>
    </xf>
    <xf numFmtId="0" fontId="13" fillId="0" borderId="8" xfId="0" applyFont="1" applyBorder="1" applyAlignment="1">
      <alignment horizontal="left" vertical="center" indent="1"/>
    </xf>
    <xf numFmtId="44" fontId="8" fillId="0" borderId="8" xfId="0" applyNumberFormat="1" applyFont="1" applyBorder="1" applyAlignment="1">
      <alignment vertical="center"/>
    </xf>
    <xf numFmtId="44" fontId="6" fillId="0" borderId="8" xfId="0" applyNumberFormat="1" applyFont="1" applyBorder="1" applyAlignment="1">
      <alignment vertical="center"/>
    </xf>
    <xf numFmtId="164" fontId="6" fillId="0" borderId="8" xfId="1" applyNumberFormat="1" applyFont="1" applyFill="1" applyBorder="1" applyAlignment="1">
      <alignment vertical="center"/>
    </xf>
    <xf numFmtId="0" fontId="6" fillId="0" borderId="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3" fillId="0" borderId="10" xfId="0" applyFont="1" applyBorder="1" applyAlignment="1">
      <alignment vertical="center"/>
    </xf>
    <xf numFmtId="0" fontId="14" fillId="0" borderId="11" xfId="0" applyFont="1" applyBorder="1" applyAlignment="1">
      <alignment horizontal="left" vertical="center" indent="3"/>
    </xf>
    <xf numFmtId="44" fontId="6" fillId="0" borderId="9" xfId="0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4" fillId="0" borderId="11" xfId="0" applyFont="1" applyBorder="1" applyAlignment="1">
      <alignment horizontal="left" vertical="center" wrapText="1" indent="3"/>
    </xf>
    <xf numFmtId="0" fontId="15" fillId="0" borderId="0" xfId="0" applyFont="1" applyAlignment="1">
      <alignment vertical="center"/>
    </xf>
    <xf numFmtId="0" fontId="17" fillId="0" borderId="8" xfId="0" applyFont="1" applyBorder="1" applyAlignment="1">
      <alignment horizontal="right" vertical="center"/>
    </xf>
    <xf numFmtId="44" fontId="18" fillId="0" borderId="8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4" fontId="6" fillId="0" borderId="14" xfId="0" applyNumberFormat="1" applyFont="1" applyBorder="1" applyAlignment="1">
      <alignment vertical="center"/>
    </xf>
    <xf numFmtId="0" fontId="17" fillId="0" borderId="14" xfId="0" applyFont="1" applyBorder="1" applyAlignment="1">
      <alignment horizontal="right" vertical="center"/>
    </xf>
    <xf numFmtId="44" fontId="18" fillId="0" borderId="0" xfId="0" applyNumberFormat="1" applyFont="1" applyBorder="1" applyAlignment="1">
      <alignment vertical="center"/>
    </xf>
    <xf numFmtId="0" fontId="21" fillId="4" borderId="10" xfId="2" applyFont="1" applyFill="1" applyBorder="1" applyAlignment="1">
      <alignment horizontal="center" vertical="center"/>
    </xf>
    <xf numFmtId="0" fontId="21" fillId="4" borderId="15" xfId="2" applyFont="1" applyFill="1" applyBorder="1" applyAlignment="1">
      <alignment horizontal="center" vertical="center"/>
    </xf>
    <xf numFmtId="0" fontId="21" fillId="4" borderId="13" xfId="2" applyFont="1" applyFill="1" applyBorder="1" applyAlignment="1">
      <alignment horizontal="center" vertical="center"/>
    </xf>
    <xf numFmtId="0" fontId="22" fillId="5" borderId="10" xfId="2" applyFont="1" applyFill="1" applyBorder="1" applyAlignment="1">
      <alignment horizontal="left" vertical="center"/>
    </xf>
    <xf numFmtId="0" fontId="22" fillId="5" borderId="15" xfId="2" applyFont="1" applyFill="1" applyBorder="1" applyAlignment="1">
      <alignment horizontal="left" vertical="center"/>
    </xf>
    <xf numFmtId="0" fontId="22" fillId="5" borderId="13" xfId="2" applyFont="1" applyFill="1" applyBorder="1" applyAlignment="1">
      <alignment horizontal="left" vertical="center"/>
    </xf>
    <xf numFmtId="0" fontId="16" fillId="0" borderId="8" xfId="2" applyFont="1" applyBorder="1" applyAlignment="1">
      <alignment horizontal="center"/>
    </xf>
    <xf numFmtId="0" fontId="16" fillId="0" borderId="8" xfId="2" applyFont="1" applyBorder="1" applyAlignment="1">
      <alignment horizontal="center" vertical="center"/>
    </xf>
    <xf numFmtId="0" fontId="20" fillId="6" borderId="8" xfId="2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6" borderId="8" xfId="2" applyFill="1" applyBorder="1" applyAlignment="1">
      <alignment horizontal="center" vertical="center"/>
    </xf>
    <xf numFmtId="166" fontId="20" fillId="6" borderId="8" xfId="2" applyNumberFormat="1" applyFill="1" applyBorder="1" applyAlignment="1">
      <alignment horizontal="center" vertical="center"/>
    </xf>
    <xf numFmtId="0" fontId="20" fillId="6" borderId="8" xfId="2" applyFill="1" applyBorder="1" applyAlignment="1">
      <alignment vertical="center"/>
    </xf>
    <xf numFmtId="166" fontId="20" fillId="6" borderId="10" xfId="2" applyNumberFormat="1" applyFill="1" applyBorder="1" applyAlignment="1">
      <alignment horizontal="center" vertical="center"/>
    </xf>
    <xf numFmtId="0" fontId="20" fillId="6" borderId="8" xfId="2" applyFill="1" applyBorder="1" applyAlignment="1">
      <alignment wrapText="1"/>
    </xf>
    <xf numFmtId="0" fontId="20" fillId="0" borderId="0" xfId="2"/>
    <xf numFmtId="0" fontId="20" fillId="6" borderId="0" xfId="2" applyFill="1"/>
    <xf numFmtId="165" fontId="20" fillId="0" borderId="8" xfId="2" applyNumberFormat="1" applyBorder="1" applyAlignment="1">
      <alignment horizontal="center" vertical="center"/>
    </xf>
    <xf numFmtId="0" fontId="23" fillId="7" borderId="16" xfId="2" applyFont="1" applyFill="1" applyBorder="1" applyAlignment="1">
      <alignment vertical="center"/>
    </xf>
    <xf numFmtId="0" fontId="23" fillId="7" borderId="17" xfId="2" applyFont="1" applyFill="1" applyBorder="1" applyAlignment="1">
      <alignment vertical="center"/>
    </xf>
    <xf numFmtId="165" fontId="23" fillId="7" borderId="18" xfId="2" applyNumberFormat="1" applyFont="1" applyFill="1" applyBorder="1" applyAlignment="1">
      <alignment vertical="center"/>
    </xf>
    <xf numFmtId="0" fontId="24" fillId="7" borderId="17" xfId="2" applyFont="1" applyFill="1" applyBorder="1" applyAlignment="1">
      <alignment vertical="center"/>
    </xf>
    <xf numFmtId="166" fontId="23" fillId="7" borderId="17" xfId="2" applyNumberFormat="1" applyFont="1" applyFill="1" applyBorder="1" applyAlignment="1">
      <alignment horizontal="center" vertical="center"/>
    </xf>
    <xf numFmtId="0" fontId="24" fillId="7" borderId="19" xfId="2" applyFont="1" applyFill="1" applyBorder="1" applyAlignment="1">
      <alignment vertical="center"/>
    </xf>
    <xf numFmtId="0" fontId="20" fillId="0" borderId="0" xfId="2" applyAlignment="1">
      <alignment horizontal="center"/>
    </xf>
    <xf numFmtId="0" fontId="20" fillId="0" borderId="0" xfId="2" applyAlignment="1">
      <alignment horizontal="center" vertical="center"/>
    </xf>
    <xf numFmtId="0" fontId="16" fillId="9" borderId="21" xfId="0" applyFont="1" applyFill="1" applyBorder="1"/>
    <xf numFmtId="44" fontId="16" fillId="9" borderId="20" xfId="0" applyNumberFormat="1" applyFont="1" applyFill="1" applyBorder="1"/>
    <xf numFmtId="44" fontId="16" fillId="9" borderId="20" xfId="0" applyNumberFormat="1" applyFont="1" applyFill="1" applyBorder="1" applyAlignment="1">
      <alignment wrapText="1"/>
    </xf>
    <xf numFmtId="44" fontId="16" fillId="9" borderId="22" xfId="0" applyNumberFormat="1" applyFont="1" applyFill="1" applyBorder="1" applyAlignment="1">
      <alignment horizontal="right"/>
    </xf>
    <xf numFmtId="0" fontId="26" fillId="8" borderId="23" xfId="3" applyFont="1" applyFill="1" applyBorder="1"/>
    <xf numFmtId="44" fontId="0" fillId="0" borderId="8" xfId="0" applyNumberFormat="1" applyBorder="1"/>
    <xf numFmtId="44" fontId="0" fillId="0" borderId="24" xfId="0" applyNumberFormat="1" applyBorder="1"/>
    <xf numFmtId="0" fontId="26" fillId="8" borderId="25" xfId="3" applyFont="1" applyFill="1" applyBorder="1"/>
    <xf numFmtId="44" fontId="0" fillId="0" borderId="26" xfId="0" applyNumberFormat="1" applyBorder="1"/>
    <xf numFmtId="44" fontId="0" fillId="0" borderId="27" xfId="0" applyNumberFormat="1" applyBorder="1"/>
  </cellXfs>
  <cellStyles count="6">
    <cellStyle name="Comma" xfId="1" builtinId="3"/>
    <cellStyle name="Currency 3" xfId="4" xr:uid="{ACE0C653-5CC3-4227-B91C-F3B1A50F519C}"/>
    <cellStyle name="Normal" xfId="0" builtinId="0"/>
    <cellStyle name="Normal 2" xfId="2" xr:uid="{68B738EF-307A-4FA9-9501-19880449053C}"/>
    <cellStyle name="Normal 4" xfId="3" xr:uid="{F742C4A0-0894-496A-BB14-1545190A457C}"/>
    <cellStyle name="Percent 2" xfId="5" xr:uid="{79F60265-376C-4321-97D4-DE4531FC4079}"/>
  </cellStyles>
  <dxfs count="13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border outline="0">
        <bottom style="medium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microsoft.com/office/2022/11/relationships/FeaturePropertyBag" Target="featurePropertyBag/featurePropertyBag.xml"/><Relationship Id="rId4" Type="http://schemas.openxmlformats.org/officeDocument/2006/relationships/externalLink" Target="externalLinks/externalLink1.xml"/><Relationship Id="rId9" Type="http://schemas.microsoft.com/office/2017/10/relationships/person" Target="persons/person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43</xdr:col>
      <xdr:colOff>270166</xdr:colOff>
      <xdr:row>0</xdr:row>
      <xdr:rowOff>154184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7BD157-ACF0-48CA-AF3F-2AFDD8A9BE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79028"/>
        <a:stretch/>
      </xdr:blipFill>
      <xdr:spPr>
        <a:xfrm>
          <a:off x="0" y="0"/>
          <a:ext cx="29185128" cy="1541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ata\Accu-Cost\Templates\Estimate%20Guides%20-%20Templates\accu-cost\templates\Labor%20Material%20-%20PORTRAIT%20-%20Template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deapublicschoolsorg-my.sharepoint.com/personal/sylvia_pena_ideapublicschools_org/Documents/Desktop/Current%20S&amp;S%20Program/250818%20Safety%20_Security%20Grant%20Expenditures%20Breakdown.UPDATED%20(1).xlsx" TargetMode="External"/><Relationship Id="rId1" Type="http://schemas.openxmlformats.org/officeDocument/2006/relationships/externalLinkPath" Target="Desktop/Current%20S&amp;S%20Program/250818%20Safety%20_Security%20Grant%20Expenditures%20Breakdown.UPDATED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General Construction"/>
      <sheetName val="Plumbing"/>
      <sheetName val="HVAC"/>
      <sheetName val="Fire Protection"/>
      <sheetName val="Electrica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Vertical Rod Doors.Summary"/>
      <sheetName val="Sheet1 (2)"/>
      <sheetName val="Vert Rod Summary"/>
      <sheetName val="Vertical Rod Doors.V1  "/>
      <sheetName val="Sheet2"/>
      <sheetName val="Vertical Rod Doors_Budget"/>
      <sheetName val="Vertical Rod Doors  "/>
      <sheetName val="TEA Breakout"/>
      <sheetName val="IDEA TX Dashboard"/>
      <sheetName val="Summary-LOC "/>
      <sheetName val="LOC Side-by-Side"/>
      <sheetName val="PMSI Sept 9"/>
      <sheetName val="S&amp;S Budget Nov 5"/>
      <sheetName val="Contract Allocation by Campus"/>
      <sheetName val="Grant Breakdown"/>
      <sheetName val="Greco Contra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>
  <person displayName="Tracy Almazan" id="{B190F979-CA02-4EAF-B0A1-C54098C516EE}" userId="S::talmazan_pmsitx.com#ext#@ideapublicschoolsorg.onmicrosoft.com::f5347da6-657d-464d-b411-17772afc669e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AEDE34-4F7A-40D5-A56D-708929EED524}" name="tbl_SiteCosts2" displayName="tbl_SiteCosts2" ref="A3:I23" totalsRowShown="0" headerRowBorderDxfId="12" tableBorderDxfId="11">
  <tableColumns count="9">
    <tableColumn id="1" xr3:uid="{71C30759-A5B3-4869-8521-4FDE05D68500}" name="Region"/>
    <tableColumn id="2" xr3:uid="{DF9D0DDC-1F8F-4512-955B-0A99CCF591BD}" name="Site" dataDxfId="10"/>
    <tableColumn id="20" xr3:uid="{04A943FC-8F30-4AFF-9A29-2C1A1165E237}" name="All Cost (w/ land and/or building)"/>
    <tableColumn id="26" xr3:uid="{BEC370D3-B518-43C3-84D6-7AA01A3D5C37}" name="Total_x000a_Bond Funding Source" dataDxfId="9"/>
    <tableColumn id="21" xr3:uid="{47724F1C-CC1A-448B-9B95-883A8ADEFEE3}" name="Square Feet"/>
    <tableColumn id="22" xr3:uid="{D99590CB-1DEE-4F9F-AC2A-2C6BF7B26F34}" name="Cost /SF ratio True Construction Only" dataDxfId="8"/>
    <tableColumn id="23" xr3:uid="{0D579F16-4793-425F-A4B6-D1991048A8E2}" name="Cost /SF ratio w/Land or Building" dataDxfId="7"/>
    <tableColumn id="24" xr3:uid="{CD638693-DA66-424F-9B56-C9216814E242}" name="Architect" dataDxfId="6"/>
    <tableColumn id="25" xr3:uid="{BBCF0AC1-EC45-4797-8FE3-AB4A09055F9B}" name="GC" dataDxfId="5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3" dT="2024-12-12T11:03:11.20" personId="{B190F979-CA02-4EAF-B0A1-C54098C516EE}" id="{A9EAC34E-C025-42A3-B6B7-95D04B77F259}">
    <text>Include Pavilion areas?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90FF1-6E1F-48AF-8BDF-7258831111BC}">
  <sheetPr>
    <tabColor rgb="FF0070C0"/>
    <pageSetUpPr fitToPage="1"/>
  </sheetPr>
  <dimension ref="A2:Z23"/>
  <sheetViews>
    <sheetView showGridLines="0" tabSelected="1" zoomScale="85" zoomScaleNormal="85" workbookViewId="0">
      <pane xSplit="2" ySplit="3" topLeftCell="C6" activePane="bottomRight" state="frozen"/>
      <selection pane="topRight" activeCell="N1" sqref="N1"/>
      <selection pane="bottomLeft" activeCell="A4" sqref="A4"/>
      <selection pane="bottomRight" activeCell="L15" sqref="L15"/>
    </sheetView>
  </sheetViews>
  <sheetFormatPr defaultColWidth="9.08984375" defaultRowHeight="15" customHeight="1" outlineLevelRow="1" x14ac:dyDescent="0.35"/>
  <cols>
    <col min="1" max="1" width="14.36328125" style="12" customWidth="1"/>
    <col min="2" max="2" width="49.08984375" style="26" customWidth="1"/>
    <col min="3" max="4" width="20.6328125" style="19" customWidth="1"/>
    <col min="5" max="5" width="12.54296875" style="19" hidden="1" customWidth="1"/>
    <col min="6" max="7" width="20.6328125" style="19" hidden="1" customWidth="1"/>
    <col min="8" max="8" width="16.6328125" style="19" hidden="1" customWidth="1"/>
    <col min="9" max="9" width="13.90625" style="19" hidden="1" customWidth="1"/>
    <col min="10" max="16384" width="9.08984375" style="19"/>
  </cols>
  <sheetData>
    <row r="2" spans="1:9" s="3" customFormat="1" ht="37.5" thickBot="1" x14ac:dyDescent="0.4">
      <c r="A2" s="1" t="s">
        <v>0</v>
      </c>
      <c r="B2" s="2"/>
    </row>
    <row r="3" spans="1:9" s="12" customFormat="1" ht="29.5" thickBot="1" x14ac:dyDescent="0.4">
      <c r="A3" s="4" t="s">
        <v>1</v>
      </c>
      <c r="B3" s="5" t="s">
        <v>2</v>
      </c>
      <c r="C3" s="6" t="s">
        <v>3</v>
      </c>
      <c r="D3" s="7" t="s">
        <v>35</v>
      </c>
      <c r="E3" s="8" t="s">
        <v>4</v>
      </c>
      <c r="F3" s="9" t="s">
        <v>5</v>
      </c>
      <c r="G3" s="10" t="s">
        <v>6</v>
      </c>
      <c r="H3" s="11" t="s">
        <v>7</v>
      </c>
      <c r="I3" s="11" t="s">
        <v>8</v>
      </c>
    </row>
    <row r="4" spans="1:9" ht="30.5" customHeight="1" outlineLevel="1" x14ac:dyDescent="0.35">
      <c r="A4" s="13"/>
      <c r="B4" s="14" t="s">
        <v>9</v>
      </c>
      <c r="C4" s="15">
        <v>15110873.82</v>
      </c>
      <c r="D4" s="16"/>
      <c r="E4" s="17">
        <v>73930</v>
      </c>
      <c r="F4" s="16" t="e">
        <f>#REF!/E4</f>
        <v>#REF!</v>
      </c>
      <c r="G4" s="16">
        <f t="shared" ref="G4:G21" si="0">C4/E4</f>
        <v>204.39434356824023</v>
      </c>
      <c r="H4" s="18" t="s">
        <v>10</v>
      </c>
      <c r="I4" s="18" t="s">
        <v>11</v>
      </c>
    </row>
    <row r="5" spans="1:9" ht="14.5" x14ac:dyDescent="0.35">
      <c r="A5" s="20"/>
      <c r="B5" s="25" t="s">
        <v>12</v>
      </c>
      <c r="C5" s="16"/>
      <c r="D5" s="22">
        <v>14588101.939999999</v>
      </c>
      <c r="E5" s="17"/>
      <c r="F5" s="16"/>
      <c r="G5" s="16"/>
      <c r="H5" s="23"/>
      <c r="I5" s="24"/>
    </row>
    <row r="6" spans="1:9" ht="16" outlineLevel="1" x14ac:dyDescent="0.35">
      <c r="A6" s="13"/>
      <c r="B6" s="14" t="s">
        <v>13</v>
      </c>
      <c r="C6" s="15">
        <v>5514589</v>
      </c>
      <c r="D6" s="16"/>
      <c r="E6" s="17">
        <v>32608</v>
      </c>
      <c r="F6" s="16" t="e">
        <f>#REF!/E6</f>
        <v>#REF!</v>
      </c>
      <c r="G6" s="16">
        <f t="shared" si="0"/>
        <v>169.11767051030421</v>
      </c>
      <c r="H6" s="18" t="s">
        <v>10</v>
      </c>
      <c r="I6" s="18" t="s">
        <v>11</v>
      </c>
    </row>
    <row r="7" spans="1:9" ht="14.5" outlineLevel="1" x14ac:dyDescent="0.35">
      <c r="A7" s="20"/>
      <c r="B7" s="21" t="s">
        <v>14</v>
      </c>
      <c r="C7" s="16"/>
      <c r="D7" s="22">
        <v>5514589</v>
      </c>
      <c r="E7" s="17"/>
      <c r="F7" s="16"/>
      <c r="G7" s="16"/>
      <c r="H7" s="23"/>
      <c r="I7" s="24"/>
    </row>
    <row r="8" spans="1:9" ht="14.5" outlineLevel="1" x14ac:dyDescent="0.35">
      <c r="A8" s="20"/>
      <c r="B8" s="27" t="s">
        <v>31</v>
      </c>
      <c r="C8" s="28">
        <f>C4+C6</f>
        <v>20625462.82</v>
      </c>
      <c r="D8" s="16"/>
      <c r="E8" s="17"/>
      <c r="F8" s="16"/>
      <c r="G8" s="16"/>
      <c r="H8" s="18"/>
      <c r="I8" s="18"/>
    </row>
    <row r="9" spans="1:9" ht="16" outlineLevel="1" x14ac:dyDescent="0.35">
      <c r="A9" s="13"/>
      <c r="B9" s="14" t="s">
        <v>15</v>
      </c>
      <c r="C9" s="15">
        <v>15358305.01</v>
      </c>
      <c r="D9" s="16"/>
      <c r="E9" s="17">
        <v>76633</v>
      </c>
      <c r="F9" s="16" t="e">
        <f>#REF!/E9</f>
        <v>#REF!</v>
      </c>
      <c r="G9" s="16">
        <f t="shared" si="0"/>
        <v>200.41372528806127</v>
      </c>
      <c r="H9" s="18" t="s">
        <v>10</v>
      </c>
      <c r="I9" s="18" t="s">
        <v>16</v>
      </c>
    </row>
    <row r="10" spans="1:9" ht="14.5" x14ac:dyDescent="0.35">
      <c r="A10" s="20"/>
      <c r="B10" s="21" t="s">
        <v>17</v>
      </c>
      <c r="C10" s="16"/>
      <c r="D10" s="22">
        <v>14941201.109999999</v>
      </c>
      <c r="E10" s="17"/>
      <c r="F10" s="16"/>
      <c r="G10" s="16"/>
      <c r="H10" s="23"/>
      <c r="I10" s="24"/>
    </row>
    <row r="11" spans="1:9" ht="16" outlineLevel="1" x14ac:dyDescent="0.35">
      <c r="A11" s="13"/>
      <c r="B11" s="14" t="s">
        <v>18</v>
      </c>
      <c r="C11" s="15">
        <v>6061044</v>
      </c>
      <c r="D11" s="16"/>
      <c r="E11" s="17">
        <v>30000</v>
      </c>
      <c r="F11" s="16" t="e">
        <f>#REF!/E11</f>
        <v>#REF!</v>
      </c>
      <c r="G11" s="16">
        <f t="shared" si="0"/>
        <v>202.03479999999999</v>
      </c>
      <c r="H11" s="18" t="s">
        <v>10</v>
      </c>
      <c r="I11" s="18" t="s">
        <v>16</v>
      </c>
    </row>
    <row r="12" spans="1:9" ht="14.5" outlineLevel="1" x14ac:dyDescent="0.35">
      <c r="A12" s="20"/>
      <c r="B12" s="21" t="s">
        <v>19</v>
      </c>
      <c r="C12" s="16"/>
      <c r="D12" s="22">
        <v>6061044</v>
      </c>
      <c r="E12" s="17"/>
      <c r="F12" s="16"/>
      <c r="G12" s="16"/>
      <c r="H12" s="23"/>
      <c r="I12" s="24"/>
    </row>
    <row r="13" spans="1:9" ht="14.5" outlineLevel="1" x14ac:dyDescent="0.35">
      <c r="A13" s="20"/>
      <c r="B13" s="27" t="s">
        <v>32</v>
      </c>
      <c r="C13" s="28">
        <f>C9+C11</f>
        <v>21419349.009999998</v>
      </c>
      <c r="D13" s="16"/>
      <c r="E13" s="17"/>
      <c r="F13" s="16"/>
      <c r="G13" s="16"/>
      <c r="H13" s="18"/>
      <c r="I13" s="18"/>
    </row>
    <row r="14" spans="1:9" ht="16" outlineLevel="1" x14ac:dyDescent="0.35">
      <c r="A14" s="13"/>
      <c r="B14" s="14" t="s">
        <v>20</v>
      </c>
      <c r="C14" s="15">
        <v>9788698.8699999992</v>
      </c>
      <c r="D14" s="16"/>
      <c r="E14" s="17">
        <v>59000</v>
      </c>
      <c r="F14" s="16" t="e">
        <f>#REF!/E14</f>
        <v>#REF!</v>
      </c>
      <c r="G14" s="16">
        <f t="shared" si="0"/>
        <v>165.91015033898304</v>
      </c>
      <c r="H14" s="18" t="s">
        <v>10</v>
      </c>
      <c r="I14" s="18" t="s">
        <v>21</v>
      </c>
    </row>
    <row r="15" spans="1:9" ht="14.5" outlineLevel="1" x14ac:dyDescent="0.35">
      <c r="A15" s="20"/>
      <c r="B15" s="21" t="s">
        <v>22</v>
      </c>
      <c r="C15" s="16"/>
      <c r="D15" s="22">
        <v>9658116.8699999992</v>
      </c>
      <c r="E15" s="17"/>
      <c r="F15" s="16"/>
      <c r="G15" s="16"/>
      <c r="H15" s="23"/>
      <c r="I15" s="24"/>
    </row>
    <row r="16" spans="1:9" ht="16" x14ac:dyDescent="0.35">
      <c r="A16" s="13"/>
      <c r="B16" s="14" t="s">
        <v>23</v>
      </c>
      <c r="C16" s="15">
        <v>6402181.8799999999</v>
      </c>
      <c r="D16" s="16"/>
      <c r="E16" s="17">
        <v>37299</v>
      </c>
      <c r="F16" s="16" t="e">
        <f>#REF!/E16</f>
        <v>#REF!</v>
      </c>
      <c r="G16" s="16">
        <f t="shared" si="0"/>
        <v>171.644866618408</v>
      </c>
      <c r="H16" s="18" t="s">
        <v>10</v>
      </c>
      <c r="I16" s="18" t="s">
        <v>11</v>
      </c>
    </row>
    <row r="17" spans="1:9" ht="14.5" outlineLevel="1" x14ac:dyDescent="0.35">
      <c r="A17" s="20"/>
      <c r="B17" s="21" t="s">
        <v>24</v>
      </c>
      <c r="C17" s="16"/>
      <c r="D17" s="22">
        <v>6134202.8799999999</v>
      </c>
      <c r="E17" s="17"/>
      <c r="F17" s="16"/>
      <c r="G17" s="16"/>
      <c r="H17" s="23"/>
      <c r="I17" s="24"/>
    </row>
    <row r="18" spans="1:9" ht="14.5" outlineLevel="1" x14ac:dyDescent="0.35">
      <c r="A18" s="20"/>
      <c r="B18" s="27" t="s">
        <v>33</v>
      </c>
      <c r="C18" s="28">
        <f>C14+C16</f>
        <v>16190880.75</v>
      </c>
      <c r="D18" s="16"/>
      <c r="E18" s="17"/>
      <c r="F18" s="16"/>
      <c r="G18" s="16"/>
      <c r="H18" s="18"/>
      <c r="I18" s="18"/>
    </row>
    <row r="19" spans="1:9" ht="16" outlineLevel="1" x14ac:dyDescent="0.35">
      <c r="A19" s="13"/>
      <c r="B19" s="14" t="s">
        <v>25</v>
      </c>
      <c r="C19" s="15">
        <v>11159431</v>
      </c>
      <c r="D19" s="16"/>
      <c r="E19" s="17">
        <v>63530</v>
      </c>
      <c r="F19" s="16" t="e">
        <f>#REF!/E19</f>
        <v>#REF!</v>
      </c>
      <c r="G19" s="16">
        <f t="shared" si="0"/>
        <v>175.65608373996537</v>
      </c>
      <c r="H19" s="18" t="s">
        <v>26</v>
      </c>
      <c r="I19" s="18" t="s">
        <v>27</v>
      </c>
    </row>
    <row r="20" spans="1:9" ht="14.5" x14ac:dyDescent="0.35">
      <c r="A20" s="20"/>
      <c r="B20" s="21" t="s">
        <v>22</v>
      </c>
      <c r="C20" s="16"/>
      <c r="D20" s="22">
        <v>11159431</v>
      </c>
      <c r="E20" s="17"/>
      <c r="F20" s="16"/>
      <c r="G20" s="16"/>
      <c r="H20" s="23"/>
      <c r="I20" s="24"/>
    </row>
    <row r="21" spans="1:9" ht="16" outlineLevel="1" x14ac:dyDescent="0.35">
      <c r="A21" s="13"/>
      <c r="B21" s="14" t="s">
        <v>28</v>
      </c>
      <c r="C21" s="15">
        <v>5189564.8600000003</v>
      </c>
      <c r="D21" s="16"/>
      <c r="E21" s="17">
        <v>31802</v>
      </c>
      <c r="F21" s="16" t="e">
        <f>#REF!/E21</f>
        <v>#REF!</v>
      </c>
      <c r="G21" s="16">
        <f t="shared" si="0"/>
        <v>163.18360040249041</v>
      </c>
      <c r="H21" s="18" t="s">
        <v>26</v>
      </c>
      <c r="I21" s="18" t="s">
        <v>29</v>
      </c>
    </row>
    <row r="22" spans="1:9" ht="14.5" outlineLevel="1" x14ac:dyDescent="0.35">
      <c r="A22" s="20"/>
      <c r="B22" s="21" t="s">
        <v>30</v>
      </c>
      <c r="C22" s="16"/>
      <c r="D22" s="22">
        <v>5189564.8600000003</v>
      </c>
      <c r="E22" s="17"/>
      <c r="F22" s="16"/>
      <c r="G22" s="16"/>
      <c r="H22" s="23"/>
      <c r="I22" s="24"/>
    </row>
    <row r="23" spans="1:9" ht="15" customHeight="1" x14ac:dyDescent="0.35">
      <c r="A23" s="29"/>
      <c r="B23" s="33" t="s">
        <v>34</v>
      </c>
      <c r="C23" s="34">
        <f>C19+C21</f>
        <v>16348995.859999999</v>
      </c>
      <c r="D23" s="32"/>
      <c r="E23" s="31"/>
      <c r="F23" s="32"/>
      <c r="G23" s="32"/>
      <c r="H23" s="30"/>
      <c r="I23" s="30"/>
    </row>
  </sheetData>
  <phoneticPr fontId="19" type="noConversion"/>
  <printOptions horizontalCentered="1" verticalCentered="1"/>
  <pageMargins left="0.7" right="0.7" top="0.15" bottom="0.15" header="0.3" footer="0.3"/>
  <pageSetup fitToWidth="0" orientation="landscape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88FB8-CE64-4ADB-85DC-9F367C764337}">
  <dimension ref="A2:E8"/>
  <sheetViews>
    <sheetView workbookViewId="0">
      <selection activeCell="F12" sqref="F12"/>
    </sheetView>
  </sheetViews>
  <sheetFormatPr defaultRowHeight="14.5" x14ac:dyDescent="0.35"/>
  <cols>
    <col min="1" max="1" width="19.90625" customWidth="1"/>
    <col min="2" max="2" width="21.26953125" customWidth="1"/>
    <col min="3" max="3" width="16.81640625" customWidth="1"/>
    <col min="4" max="4" width="18.81640625" customWidth="1"/>
    <col min="5" max="5" width="17.1796875" customWidth="1"/>
  </cols>
  <sheetData>
    <row r="2" spans="1:5" ht="15" thickBot="1" x14ac:dyDescent="0.4"/>
    <row r="3" spans="1:5" ht="29.5" thickTop="1" x14ac:dyDescent="0.35">
      <c r="A3" s="60" t="s">
        <v>63</v>
      </c>
      <c r="B3" s="61" t="s">
        <v>64</v>
      </c>
      <c r="C3" s="61" t="s">
        <v>59</v>
      </c>
      <c r="D3" s="62" t="s">
        <v>66</v>
      </c>
      <c r="E3" s="63" t="s">
        <v>65</v>
      </c>
    </row>
    <row r="4" spans="1:5" x14ac:dyDescent="0.35">
      <c r="A4" s="64" t="s">
        <v>60</v>
      </c>
      <c r="B4" s="65">
        <v>178873.37</v>
      </c>
      <c r="C4" s="65">
        <v>25472.52</v>
      </c>
      <c r="D4" s="65">
        <v>7913.3</v>
      </c>
      <c r="E4" s="66">
        <f>SUM(B4:D4)</f>
        <v>212259.18999999997</v>
      </c>
    </row>
    <row r="5" spans="1:5" x14ac:dyDescent="0.35">
      <c r="A5" s="64" t="s">
        <v>61</v>
      </c>
      <c r="B5" s="65">
        <v>256641.37</v>
      </c>
      <c r="C5" s="65">
        <v>31304.27</v>
      </c>
      <c r="D5" s="65">
        <v>9854.67</v>
      </c>
      <c r="E5" s="66">
        <f t="shared" ref="E5:E7" si="0">SUM(B5:D5)</f>
        <v>297800.31</v>
      </c>
    </row>
    <row r="6" spans="1:5" x14ac:dyDescent="0.35">
      <c r="A6" s="64" t="s">
        <v>62</v>
      </c>
      <c r="B6" s="65">
        <v>270262.90000000002</v>
      </c>
      <c r="C6" s="65">
        <v>32628.58</v>
      </c>
      <c r="D6" s="65">
        <v>10295.530000000001</v>
      </c>
      <c r="E6" s="66">
        <f t="shared" si="0"/>
        <v>313187.01000000007</v>
      </c>
    </row>
    <row r="7" spans="1:5" ht="15" thickBot="1" x14ac:dyDescent="0.4">
      <c r="A7" s="67" t="s">
        <v>52</v>
      </c>
      <c r="B7" s="68">
        <v>153935.6</v>
      </c>
      <c r="C7" s="68">
        <v>21098.54</v>
      </c>
      <c r="D7" s="68">
        <v>6457.21</v>
      </c>
      <c r="E7" s="69">
        <f t="shared" si="0"/>
        <v>181491.35</v>
      </c>
    </row>
    <row r="8" spans="1:5" ht="15" thickTop="1" x14ac:dyDescent="0.35"/>
  </sheetData>
  <conditionalFormatting sqref="A4">
    <cfRule type="expression" dxfId="3" priority="4">
      <formula>MOD(ROW(),2)=0</formula>
    </cfRule>
  </conditionalFormatting>
  <conditionalFormatting sqref="A5">
    <cfRule type="expression" dxfId="2" priority="3">
      <formula>MOD(ROW(),2)=0</formula>
    </cfRule>
  </conditionalFormatting>
  <conditionalFormatting sqref="A6">
    <cfRule type="expression" dxfId="1" priority="2">
      <formula>MOD(ROW(),2)=0</formula>
    </cfRule>
  </conditionalFormatting>
  <conditionalFormatting sqref="A7">
    <cfRule type="expression" dxfId="0" priority="1">
      <formula>MOD(ROW(),2)=0</formula>
    </cfRule>
  </conditionalFormatting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A042C-77DF-4E5C-953F-C34BDA9E7A18}">
  <sheetPr>
    <tabColor theme="9" tint="-0.249977111117893"/>
    <pageSetUpPr fitToPage="1"/>
  </sheetPr>
  <dimension ref="A2:V7"/>
  <sheetViews>
    <sheetView topLeftCell="C1" zoomScale="80" zoomScaleNormal="80" workbookViewId="0">
      <selection activeCell="J17" sqref="J17"/>
    </sheetView>
  </sheetViews>
  <sheetFormatPr defaultColWidth="9.1796875" defaultRowHeight="14.5" outlineLevelCol="2" x14ac:dyDescent="0.35"/>
  <cols>
    <col min="1" max="1" width="16.54296875" style="49" hidden="1" customWidth="1" outlineLevel="1"/>
    <col min="2" max="2" width="14.453125" style="49" hidden="1" customWidth="1" outlineLevel="1"/>
    <col min="3" max="3" width="2.1796875" style="49" customWidth="1" collapsed="1"/>
    <col min="4" max="4" width="23.7265625" style="49" hidden="1" customWidth="1"/>
    <col min="5" max="5" width="24.7265625" style="58" hidden="1" customWidth="1"/>
    <col min="6" max="6" width="25.453125" style="59" hidden="1" customWidth="1"/>
    <col min="7" max="7" width="25.453125" style="49" hidden="1" customWidth="1"/>
    <col min="8" max="8" width="34.1796875" style="49" customWidth="1" outlineLevel="1"/>
    <col min="9" max="9" width="30.453125" style="49" customWidth="1"/>
    <col min="10" max="10" width="27.453125" style="49" customWidth="1"/>
    <col min="11" max="11" width="21.81640625" style="49" customWidth="1" outlineLevel="2"/>
    <col min="12" max="12" width="24.7265625" style="49" hidden="1" customWidth="1"/>
    <col min="13" max="13" width="17.54296875" style="49" hidden="1" customWidth="1"/>
    <col min="14" max="14" width="17.54296875" style="49" hidden="1" customWidth="1" outlineLevel="1"/>
    <col min="15" max="15" width="97.81640625" style="49" customWidth="1" collapsed="1"/>
    <col min="16" max="16" width="17.81640625" style="49" bestFit="1" customWidth="1"/>
    <col min="17" max="17" width="15.1796875" style="49" customWidth="1" outlineLevel="1"/>
    <col min="18" max="18" width="13.453125" style="49" customWidth="1" outlineLevel="1"/>
    <col min="19" max="19" width="11.54296875" style="49" customWidth="1" outlineLevel="1"/>
    <col min="20" max="20" width="13.1796875" style="49" customWidth="1" outlineLevel="1"/>
    <col min="21" max="21" width="16.26953125" style="49" bestFit="1" customWidth="1" outlineLevel="1"/>
    <col min="22" max="22" width="13.1796875" style="49" customWidth="1" outlineLevel="1"/>
    <col min="23" max="23" width="13.1796875" style="49" bestFit="1" customWidth="1"/>
    <col min="24" max="16384" width="9.1796875" style="49"/>
  </cols>
  <sheetData>
    <row r="2" spans="3:15" ht="24" customHeight="1" x14ac:dyDescent="0.35">
      <c r="C2" s="50"/>
      <c r="D2" s="35" t="s">
        <v>36</v>
      </c>
      <c r="E2" s="36"/>
      <c r="F2" s="36"/>
      <c r="G2" s="36"/>
      <c r="H2" s="36"/>
      <c r="I2" s="36"/>
      <c r="J2" s="36"/>
      <c r="K2" s="36"/>
      <c r="L2" s="36"/>
      <c r="M2" s="36"/>
      <c r="N2" s="36"/>
      <c r="O2" s="37"/>
    </row>
    <row r="3" spans="3:15" ht="18.75" customHeight="1" x14ac:dyDescent="0.35">
      <c r="C3" s="50"/>
      <c r="D3" s="38" t="s">
        <v>37</v>
      </c>
      <c r="E3" s="39"/>
      <c r="F3" s="39"/>
      <c r="G3" s="39"/>
      <c r="H3" s="39"/>
      <c r="I3" s="39"/>
      <c r="J3" s="39"/>
      <c r="K3" s="39"/>
      <c r="L3" s="39"/>
      <c r="M3" s="39"/>
      <c r="N3" s="39"/>
      <c r="O3" s="40"/>
    </row>
    <row r="4" spans="3:15" ht="17.5" customHeight="1" x14ac:dyDescent="0.35">
      <c r="C4" s="50"/>
      <c r="D4" s="41" t="s">
        <v>38</v>
      </c>
      <c r="E4" s="41" t="s">
        <v>39</v>
      </c>
      <c r="F4" s="42" t="s">
        <v>40</v>
      </c>
      <c r="G4" s="41" t="s">
        <v>41</v>
      </c>
      <c r="H4" s="42" t="s">
        <v>42</v>
      </c>
      <c r="I4" s="41" t="s">
        <v>43</v>
      </c>
      <c r="J4" s="41" t="s">
        <v>44</v>
      </c>
      <c r="K4" s="41" t="s">
        <v>58</v>
      </c>
      <c r="L4" s="41" t="s">
        <v>45</v>
      </c>
      <c r="M4" s="41" t="s">
        <v>46</v>
      </c>
      <c r="N4" s="41" t="s">
        <v>47</v>
      </c>
      <c r="O4" s="41" t="s">
        <v>48</v>
      </c>
    </row>
    <row r="5" spans="3:15" ht="29" x14ac:dyDescent="0.35">
      <c r="D5" s="43" t="b">
        <v>0</v>
      </c>
      <c r="E5" s="44" t="s">
        <v>51</v>
      </c>
      <c r="F5" s="51">
        <v>2660148</v>
      </c>
      <c r="G5" s="46"/>
      <c r="H5" s="44" t="s">
        <v>49</v>
      </c>
      <c r="I5" s="44" t="s">
        <v>52</v>
      </c>
      <c r="J5" s="44" t="s">
        <v>50</v>
      </c>
      <c r="K5" s="45">
        <v>3432798</v>
      </c>
      <c r="L5" s="45">
        <v>0</v>
      </c>
      <c r="M5" s="45">
        <f t="shared" ref="M5:M6" si="0">IF(K5="","",IF(D5=TRUE,K5,0))</f>
        <v>0</v>
      </c>
      <c r="N5" s="47">
        <f t="shared" ref="N5:N6" si="1">M5</f>
        <v>0</v>
      </c>
      <c r="O5" s="48" t="s">
        <v>53</v>
      </c>
    </row>
    <row r="6" spans="3:15" ht="29.5" thickBot="1" x14ac:dyDescent="0.4">
      <c r="D6" s="43" t="b">
        <v>0</v>
      </c>
      <c r="E6" s="44" t="s">
        <v>54</v>
      </c>
      <c r="F6" s="51">
        <v>3148164</v>
      </c>
      <c r="G6" s="46"/>
      <c r="H6" s="44" t="s">
        <v>49</v>
      </c>
      <c r="I6" s="44" t="s">
        <v>55</v>
      </c>
      <c r="J6" s="44" t="s">
        <v>50</v>
      </c>
      <c r="K6" s="45">
        <v>3894459.5999999996</v>
      </c>
      <c r="L6" s="45">
        <v>0</v>
      </c>
      <c r="M6" s="45">
        <f t="shared" si="0"/>
        <v>0</v>
      </c>
      <c r="N6" s="47">
        <f t="shared" si="1"/>
        <v>0</v>
      </c>
      <c r="O6" s="48" t="s">
        <v>56</v>
      </c>
    </row>
    <row r="7" spans="3:15" ht="20.25" customHeight="1" thickTop="1" thickBot="1" x14ac:dyDescent="0.4">
      <c r="D7" s="52" t="s">
        <v>57</v>
      </c>
      <c r="E7" s="53"/>
      <c r="F7" s="54">
        <f>SUM(F5:F6)</f>
        <v>5808312</v>
      </c>
      <c r="G7" s="53"/>
      <c r="H7" s="53"/>
      <c r="I7" s="55"/>
      <c r="J7" s="55"/>
      <c r="K7" s="56">
        <f>SUM(K5:K6)</f>
        <v>7327257.5999999996</v>
      </c>
      <c r="L7" s="56"/>
      <c r="M7" s="56">
        <f>SUM(M5:M6)</f>
        <v>0</v>
      </c>
      <c r="N7" s="56" t="e">
        <f>SUM(#REF!,#REF!,#REF!,#REF!)</f>
        <v>#REF!</v>
      </c>
      <c r="O7" s="57"/>
    </row>
  </sheetData>
  <mergeCells count="2">
    <mergeCell ref="D2:O2"/>
    <mergeCell ref="D3:O3"/>
  </mergeCells>
  <pageMargins left="0.7" right="0.7" top="0.75" bottom="0.75" header="0.3" footer="0.3"/>
  <pageSetup scale="5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DD9E6A07837949A55D627F89FE78CA" ma:contentTypeVersion="16" ma:contentTypeDescription="Create a new document." ma:contentTypeScope="" ma:versionID="7eb273511fd4aff49c2a745dc8110a42">
  <xsd:schema xmlns:xsd="http://www.w3.org/2001/XMLSchema" xmlns:xs="http://www.w3.org/2001/XMLSchema" xmlns:p="http://schemas.microsoft.com/office/2006/metadata/properties" xmlns:ns2="c5178ee5-90bb-49b4-98a9-021b31b46cf9" xmlns:ns3="c5f5acec-dfe3-4b07-a531-b5b6631dd987" targetNamespace="http://schemas.microsoft.com/office/2006/metadata/properties" ma:root="true" ma:fieldsID="02ecae69111ad671f6f57f5fafb57517" ns2:_="" ns3:_="">
    <xsd:import namespace="c5178ee5-90bb-49b4-98a9-021b31b46cf9"/>
    <xsd:import namespace="c5f5acec-dfe3-4b07-a531-b5b6631dd9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178ee5-90bb-49b4-98a9-021b31b46c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0bd536d-8f46-4852-bb51-62e25ac18a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f5acec-dfe3-4b07-a531-b5b6631dd98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f04824-6d59-48b9-9f14-6a22647f00f3}" ma:internalName="TaxCatchAll" ma:showField="CatchAllData" ma:web="c5f5acec-dfe3-4b07-a531-b5b6631dd9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f5acec-dfe3-4b07-a531-b5b6631dd987" xsi:nil="true"/>
    <lcf76f155ced4ddcb4097134ff3c332f xmlns="c5178ee5-90bb-49b4-98a9-021b31b46cf9">
      <Terms xmlns="http://schemas.microsoft.com/office/infopath/2007/PartnerControls"/>
    </lcf76f155ced4ddcb4097134ff3c332f>
    <SharedWithUsers xmlns="c5f5acec-dfe3-4b07-a531-b5b6631dd987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337B6AD-FAAF-43E9-AAAB-ECA8AB82C2AA}"/>
</file>

<file path=customXml/itemProps2.xml><?xml version="1.0" encoding="utf-8"?>
<ds:datastoreItem xmlns:ds="http://schemas.openxmlformats.org/officeDocument/2006/customXml" ds:itemID="{09DCCF3B-33AB-4D03-B114-BA360CD0F13C}"/>
</file>

<file path=customXml/itemProps3.xml><?xml version="1.0" encoding="utf-8"?>
<ds:datastoreItem xmlns:ds="http://schemas.openxmlformats.org/officeDocument/2006/customXml" ds:itemID="{25B838D2-9FB0-4B2E-AF84-DC055B600F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 Campuses</vt:lpstr>
      <vt:lpstr>2024 BOND</vt:lpstr>
      <vt:lpstr>2025 BOND AMOUNT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Tracy Almazan</dc:creator>
  <cp:lastModifiedBy>Sylvia Pena</cp:lastModifiedBy>
  <cp:lastPrinted>2026-02-23T21:39:49Z</cp:lastPrinted>
  <dcterms:created xsi:type="dcterms:W3CDTF">2026-02-23T19:24:32Z</dcterms:created>
  <dcterms:modified xsi:type="dcterms:W3CDTF">2026-02-23T21:40:11Z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0x0101003FDD9E6A07837949A55D627F89FE78CA</vt:lpwstr>
  </property>
  <property fmtid="{D5CDD505-2E9C-101B-9397-08002B2CF9AE}" pid="3" name="Order">
    <vt:r8>1416200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